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nyos-my.sharepoint.com/personal/pierre_jolidon_amnyos_com/Documents/Desktop/Handi-Pacte - Réunion conventionnés/"/>
    </mc:Choice>
  </mc:AlternateContent>
  <xr:revisionPtr revIDLastSave="0" documentId="8_{B116370C-9902-4EE0-8915-90E2A230785A}" xr6:coauthVersionLast="47" xr6:coauthVersionMax="47" xr10:uidLastSave="{00000000-0000-0000-0000-000000000000}"/>
  <bookViews>
    <workbookView xWindow="-120" yWindow="-120" windowWidth="29040" windowHeight="15840" xr2:uid="{16E514D4-5C33-48DD-97ED-7ECBB53C9BB9}"/>
  </bookViews>
  <sheets>
    <sheet name="Financements FIPHFP" sheetId="1" r:id="rId1"/>
    <sheet name="Engagements " sheetId="2" r:id="rId2"/>
    <sheet name="Tableau FIPHFP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B26" i="1"/>
  <c r="E15" i="2"/>
  <c r="E13" i="2"/>
  <c r="E12" i="2"/>
  <c r="G4" i="3"/>
  <c r="I4" i="3" s="1"/>
  <c r="F4" i="3" s="1"/>
  <c r="E14" i="1"/>
  <c r="E13" i="1"/>
  <c r="E12" i="1"/>
  <c r="E11" i="1"/>
  <c r="E4" i="3"/>
  <c r="I10" i="3"/>
  <c r="G10" i="3"/>
  <c r="H10" i="3" s="1"/>
  <c r="G9" i="3"/>
  <c r="I9" i="3" s="1"/>
  <c r="E9" i="3"/>
  <c r="I8" i="3"/>
  <c r="F8" i="3" s="1"/>
  <c r="I7" i="3"/>
  <c r="F7" i="3" s="1"/>
  <c r="I6" i="3"/>
  <c r="G8" i="2"/>
  <c r="C12" i="2"/>
  <c r="D12" i="2"/>
  <c r="B12" i="2"/>
  <c r="E45" i="2"/>
  <c r="F45" i="2" s="1"/>
  <c r="E44" i="2"/>
  <c r="F44" i="2" s="1"/>
  <c r="E43" i="2"/>
  <c r="F43" i="2" s="1"/>
  <c r="E42" i="2"/>
  <c r="F42" i="2" s="1"/>
  <c r="E41" i="2"/>
  <c r="F41" i="2" s="1"/>
  <c r="A40" i="2"/>
  <c r="A39" i="2"/>
  <c r="D29" i="2"/>
  <c r="C29" i="2"/>
  <c r="B29" i="2"/>
  <c r="A29" i="2"/>
  <c r="D28" i="2"/>
  <c r="C28" i="2"/>
  <c r="B28" i="2"/>
  <c r="A28" i="2"/>
  <c r="D27" i="2"/>
  <c r="C27" i="2"/>
  <c r="B27" i="2"/>
  <c r="A27" i="2"/>
  <c r="E23" i="2"/>
  <c r="G22" i="2"/>
  <c r="E22" i="2"/>
  <c r="E21" i="2"/>
  <c r="D14" i="2"/>
  <c r="C14" i="2"/>
  <c r="B14" i="2"/>
  <c r="D13" i="2"/>
  <c r="C13" i="2"/>
  <c r="B13" i="2"/>
  <c r="E8" i="2"/>
  <c r="E6" i="2"/>
  <c r="E5" i="2"/>
  <c r="C38" i="1"/>
  <c r="D38" i="1"/>
  <c r="B38" i="1"/>
  <c r="A39" i="1"/>
  <c r="A38" i="1"/>
  <c r="E44" i="1"/>
  <c r="F44" i="1" s="1"/>
  <c r="E43" i="1"/>
  <c r="F43" i="1" s="1"/>
  <c r="E42" i="1"/>
  <c r="F42" i="1" s="1"/>
  <c r="E41" i="1"/>
  <c r="F41" i="1" s="1"/>
  <c r="E40" i="1"/>
  <c r="F40" i="1" s="1"/>
  <c r="G21" i="1"/>
  <c r="D28" i="1"/>
  <c r="C28" i="1"/>
  <c r="B28" i="1"/>
  <c r="D27" i="1"/>
  <c r="C27" i="1"/>
  <c r="B27" i="1"/>
  <c r="E22" i="1"/>
  <c r="E21" i="1"/>
  <c r="E20" i="1"/>
  <c r="C11" i="1"/>
  <c r="D11" i="1"/>
  <c r="B11" i="1"/>
  <c r="E6" i="1"/>
  <c r="E7" i="1"/>
  <c r="E5" i="1"/>
  <c r="B12" i="1"/>
  <c r="C12" i="1"/>
  <c r="D12" i="1"/>
  <c r="B13" i="1"/>
  <c r="C13" i="1"/>
  <c r="D13" i="1"/>
  <c r="H4" i="3" l="1"/>
  <c r="F6" i="3"/>
  <c r="H8" i="3"/>
  <c r="E11" i="3"/>
  <c r="I5" i="3"/>
  <c r="H5" i="3" s="1"/>
  <c r="G11" i="3"/>
  <c r="H7" i="3"/>
  <c r="H6" i="3"/>
  <c r="B30" i="2"/>
  <c r="B40" i="2" s="1"/>
  <c r="E40" i="2" s="1"/>
  <c r="F40" i="2" s="1"/>
  <c r="C30" i="2"/>
  <c r="C40" i="2" s="1"/>
  <c r="D30" i="2"/>
  <c r="D40" i="2" s="1"/>
  <c r="D15" i="2"/>
  <c r="D39" i="2" s="1"/>
  <c r="D46" i="2" s="1"/>
  <c r="B15" i="2"/>
  <c r="B39" i="2" s="1"/>
  <c r="C15" i="2"/>
  <c r="C39" i="2" s="1"/>
  <c r="E38" i="1"/>
  <c r="F38" i="1"/>
  <c r="B29" i="1"/>
  <c r="B39" i="1" s="1"/>
  <c r="B45" i="1" s="1"/>
  <c r="D29" i="1"/>
  <c r="D39" i="1" s="1"/>
  <c r="D45" i="1" s="1"/>
  <c r="C29" i="1"/>
  <c r="C39" i="1" s="1"/>
  <c r="B14" i="1"/>
  <c r="D14" i="1"/>
  <c r="C14" i="1"/>
  <c r="E39" i="1" l="1"/>
  <c r="F39" i="1" s="1"/>
  <c r="C45" i="1"/>
  <c r="F5" i="3"/>
  <c r="I11" i="3"/>
  <c r="H11" i="3" s="1"/>
  <c r="C46" i="2"/>
  <c r="B46" i="2"/>
  <c r="E39" i="2"/>
  <c r="F39" i="2" s="1"/>
  <c r="E45" i="1" l="1"/>
  <c r="B46" i="1" s="1"/>
  <c r="F11" i="3"/>
  <c r="E46" i="2"/>
  <c r="D47" i="2" s="1"/>
  <c r="C46" i="1" l="1"/>
  <c r="D46" i="1"/>
  <c r="B47" i="2"/>
  <c r="C47" i="2"/>
</calcChain>
</file>

<file path=xl/sharedStrings.xml><?xml version="1.0" encoding="utf-8"?>
<sst xmlns="http://schemas.openxmlformats.org/spreadsheetml/2006/main" count="88" uniqueCount="44">
  <si>
    <t>Axe 1 : Recrutement des travailleurs en situation de handicap</t>
  </si>
  <si>
    <t xml:space="preserve">Année </t>
  </si>
  <si>
    <t>Indemnité d'apprentissage</t>
  </si>
  <si>
    <t>Aide financière pour l'apprenti</t>
  </si>
  <si>
    <t>Aide à la pérennisation de l'apprenti</t>
  </si>
  <si>
    <t>Montants moyens</t>
  </si>
  <si>
    <t>Modes de calcul</t>
  </si>
  <si>
    <t>Montant mensuel</t>
  </si>
  <si>
    <t>Aide forfaitaire</t>
  </si>
  <si>
    <t>Total</t>
  </si>
  <si>
    <t>Axe 2 : Reclassement</t>
  </si>
  <si>
    <t>Formation en vue d'une reconversion pro</t>
  </si>
  <si>
    <t>Prise en charge du salaire endant les formations longues</t>
  </si>
  <si>
    <t>5 hjeures / 6 / agent catégorie B (25€H)</t>
  </si>
  <si>
    <t>Montants demandés au FIPHFP</t>
  </si>
  <si>
    <t>En %</t>
  </si>
  <si>
    <t>Frais pédagogiques</t>
  </si>
  <si>
    <t>Rémunération des maîtres d'apprentissage</t>
  </si>
  <si>
    <t>NBI maîtres d'apprenti</t>
  </si>
  <si>
    <t>Engagements employeur</t>
  </si>
  <si>
    <t>Financement</t>
  </si>
  <si>
    <t>Taux de participation</t>
  </si>
  <si>
    <t>Programme</t>
  </si>
  <si>
    <t>du FIPHFP</t>
  </si>
  <si>
    <t>de l'employeur</t>
  </si>
  <si>
    <t>d'actions</t>
  </si>
  <si>
    <t>Axe 1</t>
  </si>
  <si>
    <t>Recrutement des travailleurs en situation de handicap</t>
  </si>
  <si>
    <t>Axe 2</t>
  </si>
  <si>
    <t>Reclassement et reconversion des personnes déclarées inaptes</t>
  </si>
  <si>
    <t>Axe 3</t>
  </si>
  <si>
    <t>Maintien dans l'emploi</t>
  </si>
  <si>
    <t>Axe 4</t>
  </si>
  <si>
    <t>Formations des agents et des tuteurs en relation avec les travailleurs handicapés</t>
  </si>
  <si>
    <t>Axe 5</t>
  </si>
  <si>
    <t>Communication, information et sensibilisation de l’ensemble des collaborateurs au handicap</t>
  </si>
  <si>
    <t>Axe 6</t>
  </si>
  <si>
    <t>Actions innovantes</t>
  </si>
  <si>
    <t>Axe 7</t>
  </si>
  <si>
    <t>Autres dispositifs de l'employeur</t>
  </si>
  <si>
    <t>TOTAL</t>
  </si>
  <si>
    <t>maintien</t>
  </si>
  <si>
    <t>Prothèse</t>
  </si>
  <si>
    <t>plafond du fiphfp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</si>
</sst>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theme="1"/>
      <name val="Century Gothic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4" fontId="0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5" fontId="0" fillId="6" borderId="1" xfId="2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44" fontId="9" fillId="0" borderId="6" xfId="1" applyFont="1" applyBorder="1" applyAlignment="1">
      <alignment horizontal="right" vertical="center" wrapText="1"/>
    </xf>
    <xf numFmtId="10" fontId="9" fillId="0" borderId="6" xfId="0" applyNumberFormat="1" applyFont="1" applyBorder="1" applyAlignment="1">
      <alignment horizontal="right" vertical="center" wrapText="1"/>
    </xf>
    <xf numFmtId="44" fontId="9" fillId="0" borderId="6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left" vertical="center" wrapText="1"/>
    </xf>
    <xf numFmtId="0" fontId="9" fillId="8" borderId="6" xfId="0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44" fontId="8" fillId="0" borderId="6" xfId="0" applyNumberFormat="1" applyFont="1" applyBorder="1" applyAlignment="1">
      <alignment horizontal="right" vertical="center" wrapText="1"/>
    </xf>
    <xf numFmtId="165" fontId="8" fillId="0" borderId="6" xfId="2" applyNumberFormat="1" applyFont="1" applyBorder="1" applyAlignment="1">
      <alignment horizontal="right" vertical="center" wrapText="1"/>
    </xf>
    <xf numFmtId="44" fontId="0" fillId="0" borderId="0" xfId="1" applyFon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rre%20JOLIDON\Dropbox\CD42\Convention%202022%20-%202024\Chiffrages\CD%2042%20-%20Demandes%20FIPHFP%20v28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 42 - Financements FIPHFP"/>
      <sheetName val="CD 42 - Engagements financiers"/>
      <sheetName val="Synthèse FIPHFP"/>
    </sheetNames>
    <sheetDataSet>
      <sheetData sheetId="0">
        <row r="88">
          <cell r="G88">
            <v>0</v>
          </cell>
        </row>
      </sheetData>
      <sheetData sheetId="1">
        <row r="85">
          <cell r="G85">
            <v>0</v>
          </cell>
        </row>
        <row r="86">
          <cell r="G86">
            <v>8.4374835205399984E-2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70DA0-B27E-42D7-B2D1-24F36BCD7DF8}">
  <dimension ref="A2:H46"/>
  <sheetViews>
    <sheetView tabSelected="1" workbookViewId="0">
      <selection activeCell="B11" sqref="B11"/>
    </sheetView>
  </sheetViews>
  <sheetFormatPr baseColWidth="10" defaultRowHeight="15" x14ac:dyDescent="0.25"/>
  <cols>
    <col min="1" max="1" width="68.140625" customWidth="1"/>
    <col min="2" max="4" width="21.7109375" customWidth="1"/>
    <col min="5" max="5" width="12.85546875" bestFit="1" customWidth="1"/>
    <col min="7" max="7" width="26.140625" customWidth="1"/>
    <col min="8" max="8" width="45.140625" customWidth="1"/>
  </cols>
  <sheetData>
    <row r="2" spans="1:8" s="1" customFormat="1" x14ac:dyDescent="0.25">
      <c r="A2" s="2" t="s">
        <v>0</v>
      </c>
    </row>
    <row r="4" spans="1:8" x14ac:dyDescent="0.25">
      <c r="A4" s="6" t="s">
        <v>1</v>
      </c>
      <c r="B4" s="7">
        <v>2022</v>
      </c>
      <c r="C4" s="7">
        <v>2023</v>
      </c>
      <c r="D4" s="7">
        <v>2024</v>
      </c>
      <c r="E4" t="s">
        <v>9</v>
      </c>
      <c r="G4" s="4" t="s">
        <v>5</v>
      </c>
      <c r="H4" s="4" t="s">
        <v>6</v>
      </c>
    </row>
    <row r="5" spans="1:8" x14ac:dyDescent="0.25">
      <c r="A5" s="3" t="s">
        <v>2</v>
      </c>
      <c r="B5" s="4">
        <v>74</v>
      </c>
      <c r="C5" s="4">
        <v>74</v>
      </c>
      <c r="D5" s="4">
        <v>74</v>
      </c>
      <c r="E5">
        <f>SUM(B5:D5)</f>
        <v>222</v>
      </c>
      <c r="G5" s="4">
        <v>950</v>
      </c>
      <c r="H5" s="5" t="s">
        <v>7</v>
      </c>
    </row>
    <row r="6" spans="1:8" x14ac:dyDescent="0.25">
      <c r="A6" s="3" t="s">
        <v>3</v>
      </c>
      <c r="B6" s="4">
        <v>4</v>
      </c>
      <c r="C6" s="4">
        <v>4</v>
      </c>
      <c r="D6" s="4">
        <v>4</v>
      </c>
      <c r="E6">
        <f t="shared" ref="E6:E7" si="0">SUM(B6:D6)</f>
        <v>12</v>
      </c>
      <c r="G6" s="4">
        <v>1525</v>
      </c>
      <c r="H6" s="4" t="s">
        <v>8</v>
      </c>
    </row>
    <row r="7" spans="1:8" x14ac:dyDescent="0.25">
      <c r="A7" s="3" t="s">
        <v>4</v>
      </c>
      <c r="B7" s="4">
        <v>1</v>
      </c>
      <c r="C7" s="4">
        <v>2</v>
      </c>
      <c r="D7" s="4">
        <v>2</v>
      </c>
      <c r="E7">
        <f t="shared" si="0"/>
        <v>5</v>
      </c>
      <c r="G7" s="4">
        <v>1600</v>
      </c>
      <c r="H7" s="4" t="s">
        <v>8</v>
      </c>
    </row>
    <row r="10" spans="1:8" x14ac:dyDescent="0.25">
      <c r="A10" s="6" t="s">
        <v>1</v>
      </c>
      <c r="B10" s="7">
        <v>2022</v>
      </c>
      <c r="C10" s="7">
        <v>2023</v>
      </c>
      <c r="D10" s="7">
        <v>2024</v>
      </c>
      <c r="E10" t="s">
        <v>9</v>
      </c>
    </row>
    <row r="11" spans="1:8" x14ac:dyDescent="0.25">
      <c r="A11" s="3" t="s">
        <v>2</v>
      </c>
      <c r="B11" s="9">
        <f>(B5*$G$5)*80%</f>
        <v>56240</v>
      </c>
      <c r="C11" s="9">
        <f t="shared" ref="C11:D11" si="1">(C5*$G$5)*80%</f>
        <v>56240</v>
      </c>
      <c r="D11" s="9">
        <f t="shared" si="1"/>
        <v>56240</v>
      </c>
      <c r="E11">
        <f>SUM(B11:D11)</f>
        <v>168720</v>
      </c>
    </row>
    <row r="12" spans="1:8" x14ac:dyDescent="0.25">
      <c r="A12" s="3" t="s">
        <v>3</v>
      </c>
      <c r="B12" s="9">
        <f t="shared" ref="B12:D12" si="2">B6*$G$5</f>
        <v>3800</v>
      </c>
      <c r="C12" s="9">
        <f t="shared" si="2"/>
        <v>3800</v>
      </c>
      <c r="D12" s="9">
        <f t="shared" si="2"/>
        <v>3800</v>
      </c>
      <c r="E12">
        <f t="shared" ref="E12:E15" si="3">SUM(B12:D12)</f>
        <v>11400</v>
      </c>
    </row>
    <row r="13" spans="1:8" x14ac:dyDescent="0.25">
      <c r="A13" s="3" t="s">
        <v>4</v>
      </c>
      <c r="B13" s="9">
        <f t="shared" ref="B13:D13" si="4">B7*$G$5</f>
        <v>950</v>
      </c>
      <c r="C13" s="9">
        <f t="shared" si="4"/>
        <v>1900</v>
      </c>
      <c r="D13" s="9">
        <f t="shared" si="4"/>
        <v>1900</v>
      </c>
      <c r="E13">
        <f t="shared" si="3"/>
        <v>4750</v>
      </c>
    </row>
    <row r="14" spans="1:8" x14ac:dyDescent="0.25">
      <c r="A14" s="8" t="s">
        <v>9</v>
      </c>
      <c r="B14" s="9">
        <f>SUM(B11:B13)</f>
        <v>60990</v>
      </c>
      <c r="C14" s="9">
        <f t="shared" ref="C14:D14" si="5">SUM(C11:C13)</f>
        <v>61940</v>
      </c>
      <c r="D14" s="9">
        <f t="shared" si="5"/>
        <v>61940</v>
      </c>
      <c r="E14" s="37">
        <f t="shared" si="3"/>
        <v>184870</v>
      </c>
    </row>
    <row r="17" spans="1:8" s="1" customFormat="1" x14ac:dyDescent="0.25">
      <c r="A17" s="2" t="s">
        <v>41</v>
      </c>
    </row>
    <row r="19" spans="1:8" x14ac:dyDescent="0.25">
      <c r="A19" s="6" t="s">
        <v>1</v>
      </c>
      <c r="B19" s="7">
        <v>2022</v>
      </c>
      <c r="C19" s="7">
        <v>2023</v>
      </c>
      <c r="D19" s="7">
        <v>2024</v>
      </c>
      <c r="E19" t="s">
        <v>9</v>
      </c>
      <c r="G19" s="4" t="s">
        <v>5</v>
      </c>
      <c r="H19" s="4" t="s">
        <v>6</v>
      </c>
    </row>
    <row r="20" spans="1:8" x14ac:dyDescent="0.25">
      <c r="A20" s="3" t="s">
        <v>42</v>
      </c>
      <c r="B20" s="4">
        <v>12</v>
      </c>
      <c r="C20" s="4">
        <v>15</v>
      </c>
      <c r="D20" s="4">
        <v>8</v>
      </c>
      <c r="E20">
        <f>SUM(B20:D20)</f>
        <v>35</v>
      </c>
      <c r="G20" s="4">
        <v>1600</v>
      </c>
      <c r="H20" s="5" t="s">
        <v>43</v>
      </c>
    </row>
    <row r="21" spans="1:8" x14ac:dyDescent="0.25">
      <c r="A21" s="3" t="s">
        <v>12</v>
      </c>
      <c r="B21" s="4"/>
      <c r="C21" s="4"/>
      <c r="D21" s="4"/>
      <c r="E21">
        <f t="shared" ref="E21:E22" si="6">SUM(B21:D21)</f>
        <v>0</v>
      </c>
      <c r="G21" s="4">
        <f>7*4*6*25</f>
        <v>4200</v>
      </c>
      <c r="H21" s="4" t="s">
        <v>13</v>
      </c>
    </row>
    <row r="22" spans="1:8" x14ac:dyDescent="0.25">
      <c r="A22" s="3"/>
      <c r="B22" s="4"/>
      <c r="C22" s="4"/>
      <c r="D22" s="4"/>
      <c r="E22">
        <f t="shared" si="6"/>
        <v>0</v>
      </c>
      <c r="G22" s="4"/>
      <c r="H22" s="4"/>
    </row>
    <row r="25" spans="1:8" x14ac:dyDescent="0.25">
      <c r="A25" s="6" t="s">
        <v>1</v>
      </c>
      <c r="B25" s="7">
        <v>2022</v>
      </c>
      <c r="C25" s="7">
        <v>2023</v>
      </c>
      <c r="D25" s="7">
        <v>2024</v>
      </c>
    </row>
    <row r="26" spans="1:8" x14ac:dyDescent="0.25">
      <c r="A26" s="3"/>
      <c r="B26" s="9">
        <f>(B20*$G$20)*80%</f>
        <v>15360</v>
      </c>
      <c r="C26" s="9">
        <f t="shared" ref="C26:D26" si="7">(C20*$G$20)*80%</f>
        <v>19200</v>
      </c>
      <c r="D26" s="9">
        <f t="shared" si="7"/>
        <v>10240</v>
      </c>
    </row>
    <row r="27" spans="1:8" x14ac:dyDescent="0.25">
      <c r="A27" s="3"/>
      <c r="B27" s="9">
        <f t="shared" ref="B27:D27" si="8">B21*$G$5</f>
        <v>0</v>
      </c>
      <c r="C27" s="9">
        <f t="shared" si="8"/>
        <v>0</v>
      </c>
      <c r="D27" s="9">
        <f t="shared" si="8"/>
        <v>0</v>
      </c>
    </row>
    <row r="28" spans="1:8" x14ac:dyDescent="0.25">
      <c r="A28" s="3"/>
      <c r="B28" s="9">
        <f t="shared" ref="B28:D28" si="9">B22*$G$5</f>
        <v>0</v>
      </c>
      <c r="C28" s="9">
        <f t="shared" si="9"/>
        <v>0</v>
      </c>
      <c r="D28" s="9">
        <f t="shared" si="9"/>
        <v>0</v>
      </c>
    </row>
    <row r="29" spans="1:8" x14ac:dyDescent="0.25">
      <c r="A29" s="8" t="s">
        <v>9</v>
      </c>
      <c r="B29" s="9">
        <f>SUM(B26:B28)</f>
        <v>15360</v>
      </c>
      <c r="C29" s="9">
        <f t="shared" ref="C29" si="10">SUM(C26:C28)</f>
        <v>19200</v>
      </c>
      <c r="D29" s="9">
        <f t="shared" ref="D29" si="11">SUM(D26:D28)</f>
        <v>10240</v>
      </c>
    </row>
    <row r="37" spans="1:6" x14ac:dyDescent="0.25">
      <c r="A37" s="10" t="s">
        <v>14</v>
      </c>
      <c r="B37" s="10">
        <v>2022</v>
      </c>
      <c r="C37" s="10">
        <v>2023</v>
      </c>
      <c r="D37" s="10">
        <v>2024</v>
      </c>
      <c r="E37" s="10" t="s">
        <v>9</v>
      </c>
      <c r="F37" s="10" t="s">
        <v>15</v>
      </c>
    </row>
    <row r="38" spans="1:6" x14ac:dyDescent="0.25">
      <c r="A38" s="11" t="str">
        <f>A2</f>
        <v>Axe 1 : Recrutement des travailleurs en situation de handicap</v>
      </c>
      <c r="B38" s="12">
        <f>B14</f>
        <v>60990</v>
      </c>
      <c r="C38" s="12">
        <f t="shared" ref="C38:D38" si="12">C14</f>
        <v>61940</v>
      </c>
      <c r="D38" s="12">
        <f t="shared" si="12"/>
        <v>61940</v>
      </c>
      <c r="E38" s="13">
        <f>SUM(B38:D38)</f>
        <v>184870</v>
      </c>
      <c r="F38" s="14" t="e">
        <f t="shared" ref="F38:F44" si="13">E38/$F$90</f>
        <v>#DIV/0!</v>
      </c>
    </row>
    <row r="39" spans="1:6" x14ac:dyDescent="0.25">
      <c r="A39" s="11" t="str">
        <f>A17</f>
        <v>maintien</v>
      </c>
      <c r="B39" s="12">
        <f>B29</f>
        <v>15360</v>
      </c>
      <c r="C39" s="12">
        <f t="shared" ref="C39:D39" si="14">C29</f>
        <v>19200</v>
      </c>
      <c r="D39" s="12">
        <f t="shared" si="14"/>
        <v>10240</v>
      </c>
      <c r="E39" s="13">
        <f t="shared" ref="E39:E44" si="15">SUM(B39:D39)</f>
        <v>44800</v>
      </c>
      <c r="F39" s="14" t="e">
        <f t="shared" si="13"/>
        <v>#DIV/0!</v>
      </c>
    </row>
    <row r="40" spans="1:6" x14ac:dyDescent="0.25">
      <c r="A40" s="11"/>
      <c r="B40" s="12"/>
      <c r="C40" s="12"/>
      <c r="D40" s="12"/>
      <c r="E40" s="13">
        <f t="shared" si="15"/>
        <v>0</v>
      </c>
      <c r="F40" s="14" t="e">
        <f t="shared" si="13"/>
        <v>#DIV/0!</v>
      </c>
    </row>
    <row r="41" spans="1:6" x14ac:dyDescent="0.25">
      <c r="A41" s="11"/>
      <c r="B41" s="12"/>
      <c r="C41" s="12"/>
      <c r="D41" s="12"/>
      <c r="E41" s="13">
        <f t="shared" si="15"/>
        <v>0</v>
      </c>
      <c r="F41" s="14" t="e">
        <f t="shared" si="13"/>
        <v>#DIV/0!</v>
      </c>
    </row>
    <row r="42" spans="1:6" x14ac:dyDescent="0.25">
      <c r="A42" s="11"/>
      <c r="B42" s="12"/>
      <c r="C42" s="12"/>
      <c r="D42" s="12"/>
      <c r="E42" s="13">
        <f t="shared" si="15"/>
        <v>0</v>
      </c>
      <c r="F42" s="14" t="e">
        <f t="shared" si="13"/>
        <v>#DIV/0!</v>
      </c>
    </row>
    <row r="43" spans="1:6" x14ac:dyDescent="0.25">
      <c r="A43" s="11"/>
      <c r="B43" s="12"/>
      <c r="C43" s="12"/>
      <c r="D43" s="12"/>
      <c r="E43" s="13">
        <f t="shared" si="15"/>
        <v>0</v>
      </c>
      <c r="F43" s="14" t="e">
        <f t="shared" si="13"/>
        <v>#DIV/0!</v>
      </c>
    </row>
    <row r="44" spans="1:6" x14ac:dyDescent="0.25">
      <c r="A44" s="11"/>
      <c r="B44" s="12"/>
      <c r="C44" s="12"/>
      <c r="D44" s="12"/>
      <c r="E44" s="13">
        <f t="shared" si="15"/>
        <v>0</v>
      </c>
      <c r="F44" s="14" t="e">
        <f t="shared" si="13"/>
        <v>#DIV/0!</v>
      </c>
    </row>
    <row r="45" spans="1:6" x14ac:dyDescent="0.25">
      <c r="A45" s="15" t="s">
        <v>9</v>
      </c>
      <c r="B45" s="13">
        <f>SUM(B38:B44)</f>
        <v>76350</v>
      </c>
      <c r="C45" s="13">
        <f t="shared" ref="C45:D45" si="16">SUM(C38:C44)</f>
        <v>81140</v>
      </c>
      <c r="D45" s="13">
        <f t="shared" si="16"/>
        <v>72180</v>
      </c>
      <c r="E45" s="13">
        <f>SUM(E38:E44)</f>
        <v>229670</v>
      </c>
    </row>
    <row r="46" spans="1:6" x14ac:dyDescent="0.25">
      <c r="A46" s="16" t="s">
        <v>15</v>
      </c>
      <c r="B46" s="14">
        <f>B45/E45</f>
        <v>0.33243349153132756</v>
      </c>
      <c r="C46" s="14">
        <f>C45/E45</f>
        <v>0.35328950232942918</v>
      </c>
      <c r="D46" s="14">
        <f>D45/E45</f>
        <v>0.31427700613924325</v>
      </c>
      <c r="E46" s="1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B537-7EB1-4EC3-82C9-059459AAE0FB}">
  <dimension ref="A2:H47"/>
  <sheetViews>
    <sheetView workbookViewId="0">
      <selection activeCell="E18" sqref="E18"/>
    </sheetView>
  </sheetViews>
  <sheetFormatPr baseColWidth="10" defaultRowHeight="15" x14ac:dyDescent="0.25"/>
  <cols>
    <col min="1" max="1" width="68.140625" customWidth="1"/>
    <col min="2" max="4" width="21.7109375" customWidth="1"/>
    <col min="5" max="5" width="12.28515625" bestFit="1" customWidth="1"/>
    <col min="7" max="7" width="26.140625" customWidth="1"/>
    <col min="8" max="8" width="45.140625" customWidth="1"/>
  </cols>
  <sheetData>
    <row r="2" spans="1:8" s="1" customFormat="1" x14ac:dyDescent="0.25">
      <c r="A2" s="2" t="s">
        <v>0</v>
      </c>
    </row>
    <row r="4" spans="1:8" x14ac:dyDescent="0.25">
      <c r="A4" s="6" t="s">
        <v>1</v>
      </c>
      <c r="B4" s="7">
        <v>2022</v>
      </c>
      <c r="C4" s="7">
        <v>2023</v>
      </c>
      <c r="D4" s="7">
        <v>2024</v>
      </c>
      <c r="E4" t="s">
        <v>9</v>
      </c>
      <c r="G4" s="4" t="s">
        <v>5</v>
      </c>
      <c r="H4" s="4" t="s">
        <v>6</v>
      </c>
    </row>
    <row r="5" spans="1:8" x14ac:dyDescent="0.25">
      <c r="A5" s="3" t="s">
        <v>2</v>
      </c>
      <c r="B5" s="4">
        <v>74</v>
      </c>
      <c r="C5" s="4">
        <v>74</v>
      </c>
      <c r="D5" s="4">
        <v>74</v>
      </c>
      <c r="E5">
        <f>SUM(B5:D5)</f>
        <v>222</v>
      </c>
      <c r="G5" s="9">
        <v>950</v>
      </c>
      <c r="H5" s="5" t="s">
        <v>7</v>
      </c>
    </row>
    <row r="6" spans="1:8" x14ac:dyDescent="0.25">
      <c r="A6" s="3" t="s">
        <v>16</v>
      </c>
      <c r="B6" s="4">
        <v>10</v>
      </c>
      <c r="C6" s="4">
        <v>10</v>
      </c>
      <c r="D6" s="4">
        <v>10</v>
      </c>
      <c r="E6">
        <f t="shared" ref="E6:E8" si="0">SUM(B6:D6)</f>
        <v>30</v>
      </c>
      <c r="G6" s="9">
        <v>6000</v>
      </c>
      <c r="H6" s="4" t="s">
        <v>8</v>
      </c>
    </row>
    <row r="7" spans="1:8" x14ac:dyDescent="0.25">
      <c r="A7" s="3" t="s">
        <v>18</v>
      </c>
      <c r="B7" s="4">
        <v>74</v>
      </c>
      <c r="C7" s="4">
        <v>74</v>
      </c>
      <c r="D7" s="4">
        <v>74</v>
      </c>
      <c r="G7" s="9">
        <v>95</v>
      </c>
      <c r="H7" s="4"/>
    </row>
    <row r="8" spans="1:8" x14ac:dyDescent="0.25">
      <c r="A8" s="3" t="s">
        <v>17</v>
      </c>
      <c r="B8" s="4">
        <v>74</v>
      </c>
      <c r="C8" s="4">
        <v>74</v>
      </c>
      <c r="D8" s="4">
        <v>74</v>
      </c>
      <c r="E8">
        <f t="shared" si="0"/>
        <v>222</v>
      </c>
      <c r="G8" s="9">
        <f>4*24*4</f>
        <v>384</v>
      </c>
      <c r="H8" s="4" t="s">
        <v>8</v>
      </c>
    </row>
    <row r="11" spans="1:8" x14ac:dyDescent="0.25">
      <c r="A11" s="6" t="s">
        <v>1</v>
      </c>
      <c r="B11" s="7">
        <v>2022</v>
      </c>
      <c r="C11" s="7">
        <v>2023</v>
      </c>
      <c r="D11" s="7">
        <v>2024</v>
      </c>
      <c r="E11" t="s">
        <v>9</v>
      </c>
    </row>
    <row r="12" spans="1:8" x14ac:dyDescent="0.25">
      <c r="A12" s="3" t="s">
        <v>2</v>
      </c>
      <c r="B12" s="9">
        <f>(B5*$G$5)*20%</f>
        <v>14060</v>
      </c>
      <c r="C12" s="9">
        <f>(C5*$G$5)*20%</f>
        <v>14060</v>
      </c>
      <c r="D12" s="9">
        <f>(D5*$G$5)*20%</f>
        <v>14060</v>
      </c>
      <c r="E12">
        <f>SUM(B12:D12)</f>
        <v>42180</v>
      </c>
    </row>
    <row r="13" spans="1:8" x14ac:dyDescent="0.25">
      <c r="A13" s="3"/>
      <c r="B13" s="9">
        <f>B6*$G$5</f>
        <v>9500</v>
      </c>
      <c r="C13" s="9">
        <f>C6*$G$5</f>
        <v>9500</v>
      </c>
      <c r="D13" s="9">
        <f>D6*$G$5</f>
        <v>9500</v>
      </c>
      <c r="E13">
        <f t="shared" ref="E13:E15" si="1">SUM(B13:D13)</f>
        <v>28500</v>
      </c>
    </row>
    <row r="14" spans="1:8" x14ac:dyDescent="0.25">
      <c r="A14" s="3"/>
      <c r="B14" s="9">
        <f t="shared" ref="B14:D14" si="2">B8*$G$5</f>
        <v>70300</v>
      </c>
      <c r="C14" s="9">
        <f t="shared" si="2"/>
        <v>70300</v>
      </c>
      <c r="D14" s="9">
        <f t="shared" si="2"/>
        <v>70300</v>
      </c>
    </row>
    <row r="15" spans="1:8" x14ac:dyDescent="0.25">
      <c r="A15" s="8" t="s">
        <v>9</v>
      </c>
      <c r="B15" s="9">
        <f>SUM(B12:B14)</f>
        <v>93860</v>
      </c>
      <c r="C15" s="9">
        <f t="shared" ref="C15:D15" si="3">SUM(C12:C14)</f>
        <v>93860</v>
      </c>
      <c r="D15" s="9">
        <f t="shared" si="3"/>
        <v>93860</v>
      </c>
      <c r="E15">
        <f t="shared" si="1"/>
        <v>281580</v>
      </c>
    </row>
    <row r="18" spans="1:8" s="1" customFormat="1" x14ac:dyDescent="0.25">
      <c r="A18" s="2" t="s">
        <v>10</v>
      </c>
    </row>
    <row r="20" spans="1:8" x14ac:dyDescent="0.25">
      <c r="A20" s="6" t="s">
        <v>1</v>
      </c>
      <c r="B20" s="7">
        <v>2022</v>
      </c>
      <c r="C20" s="7">
        <v>2023</v>
      </c>
      <c r="D20" s="7">
        <v>2024</v>
      </c>
      <c r="E20" t="s">
        <v>9</v>
      </c>
      <c r="G20" s="4" t="s">
        <v>5</v>
      </c>
      <c r="H20" s="4" t="s">
        <v>6</v>
      </c>
    </row>
    <row r="21" spans="1:8" x14ac:dyDescent="0.25">
      <c r="A21" s="3" t="s">
        <v>11</v>
      </c>
      <c r="B21" s="4">
        <v>3</v>
      </c>
      <c r="C21" s="4">
        <v>1</v>
      </c>
      <c r="D21" s="4">
        <v>4</v>
      </c>
      <c r="E21">
        <f>SUM(B21:D21)</f>
        <v>8</v>
      </c>
      <c r="G21" s="4">
        <v>4000</v>
      </c>
      <c r="H21" s="5" t="s">
        <v>7</v>
      </c>
    </row>
    <row r="22" spans="1:8" x14ac:dyDescent="0.25">
      <c r="A22" s="3" t="s">
        <v>12</v>
      </c>
      <c r="B22" s="4"/>
      <c r="C22" s="4"/>
      <c r="D22" s="4"/>
      <c r="E22">
        <f t="shared" ref="E22:E23" si="4">SUM(B22:D22)</f>
        <v>0</v>
      </c>
      <c r="G22" s="4">
        <f>7*4*6*25</f>
        <v>4200</v>
      </c>
      <c r="H22" s="4" t="s">
        <v>13</v>
      </c>
    </row>
    <row r="23" spans="1:8" x14ac:dyDescent="0.25">
      <c r="A23" s="3"/>
      <c r="B23" s="4"/>
      <c r="C23" s="4"/>
      <c r="D23" s="4"/>
      <c r="E23">
        <f t="shared" si="4"/>
        <v>0</v>
      </c>
      <c r="G23" s="4"/>
      <c r="H23" s="4"/>
    </row>
    <row r="26" spans="1:8" x14ac:dyDescent="0.25">
      <c r="A26" s="6" t="s">
        <v>1</v>
      </c>
      <c r="B26" s="7">
        <v>2022</v>
      </c>
      <c r="C26" s="7">
        <v>2023</v>
      </c>
      <c r="D26" s="7">
        <v>2024</v>
      </c>
    </row>
    <row r="27" spans="1:8" x14ac:dyDescent="0.25">
      <c r="A27" s="3" t="str">
        <f>A21</f>
        <v>Formation en vue d'une reconversion pro</v>
      </c>
      <c r="B27" s="9">
        <f>(B21*$G$5)*80%</f>
        <v>2280</v>
      </c>
      <c r="C27" s="9">
        <f t="shared" ref="C27:D27" si="5">(C21*$G$5)*80%</f>
        <v>760</v>
      </c>
      <c r="D27" s="9">
        <f t="shared" si="5"/>
        <v>3040</v>
      </c>
    </row>
    <row r="28" spans="1:8" x14ac:dyDescent="0.25">
      <c r="A28" s="3" t="str">
        <f>A22</f>
        <v>Prise en charge du salaire endant les formations longues</v>
      </c>
      <c r="B28" s="9">
        <f t="shared" ref="B28:D29" si="6">B22*$G$5</f>
        <v>0</v>
      </c>
      <c r="C28" s="9">
        <f t="shared" si="6"/>
        <v>0</v>
      </c>
      <c r="D28" s="9">
        <f t="shared" si="6"/>
        <v>0</v>
      </c>
    </row>
    <row r="29" spans="1:8" x14ac:dyDescent="0.25">
      <c r="A29" s="3">
        <f>A23</f>
        <v>0</v>
      </c>
      <c r="B29" s="9">
        <f t="shared" si="6"/>
        <v>0</v>
      </c>
      <c r="C29" s="9">
        <f t="shared" si="6"/>
        <v>0</v>
      </c>
      <c r="D29" s="9">
        <f t="shared" si="6"/>
        <v>0</v>
      </c>
    </row>
    <row r="30" spans="1:8" x14ac:dyDescent="0.25">
      <c r="A30" s="8" t="s">
        <v>9</v>
      </c>
      <c r="B30" s="9">
        <f>SUM(B27:B29)</f>
        <v>2280</v>
      </c>
      <c r="C30" s="9">
        <f t="shared" ref="C30:D30" si="7">SUM(C27:C29)</f>
        <v>760</v>
      </c>
      <c r="D30" s="9">
        <f t="shared" si="7"/>
        <v>3040</v>
      </c>
    </row>
    <row r="38" spans="1:6" x14ac:dyDescent="0.25">
      <c r="A38" s="10" t="s">
        <v>19</v>
      </c>
      <c r="B38" s="10">
        <v>2022</v>
      </c>
      <c r="C38" s="10">
        <v>2023</v>
      </c>
      <c r="D38" s="10">
        <v>2024</v>
      </c>
      <c r="E38" s="10" t="s">
        <v>9</v>
      </c>
      <c r="F38" s="10" t="s">
        <v>15</v>
      </c>
    </row>
    <row r="39" spans="1:6" x14ac:dyDescent="0.25">
      <c r="A39" s="11" t="str">
        <f>A2</f>
        <v>Axe 1 : Recrutement des travailleurs en situation de handicap</v>
      </c>
      <c r="B39" s="12">
        <f>B15</f>
        <v>93860</v>
      </c>
      <c r="C39" s="12">
        <f t="shared" ref="C39:D39" si="8">C15</f>
        <v>93860</v>
      </c>
      <c r="D39" s="12">
        <f t="shared" si="8"/>
        <v>93860</v>
      </c>
      <c r="E39" s="13">
        <f>SUM(B39:D39)</f>
        <v>281580</v>
      </c>
      <c r="F39" s="14" t="e">
        <f t="shared" ref="F39:F45" si="9">E39/$F$91</f>
        <v>#DIV/0!</v>
      </c>
    </row>
    <row r="40" spans="1:6" x14ac:dyDescent="0.25">
      <c r="A40" s="11" t="str">
        <f>A18</f>
        <v>Axe 2 : Reclassement</v>
      </c>
      <c r="B40" s="12">
        <f>B30</f>
        <v>2280</v>
      </c>
      <c r="C40" s="12">
        <f t="shared" ref="C40:D40" si="10">C30</f>
        <v>760</v>
      </c>
      <c r="D40" s="12">
        <f t="shared" si="10"/>
        <v>3040</v>
      </c>
      <c r="E40" s="13">
        <f t="shared" ref="E40:E45" si="11">SUM(B40:D40)</f>
        <v>6080</v>
      </c>
      <c r="F40" s="14" t="e">
        <f t="shared" si="9"/>
        <v>#DIV/0!</v>
      </c>
    </row>
    <row r="41" spans="1:6" x14ac:dyDescent="0.25">
      <c r="A41" s="11"/>
      <c r="B41" s="12"/>
      <c r="C41" s="12"/>
      <c r="D41" s="12"/>
      <c r="E41" s="13">
        <f t="shared" si="11"/>
        <v>0</v>
      </c>
      <c r="F41" s="14" t="e">
        <f t="shared" si="9"/>
        <v>#DIV/0!</v>
      </c>
    </row>
    <row r="42" spans="1:6" x14ac:dyDescent="0.25">
      <c r="A42" s="11"/>
      <c r="B42" s="12"/>
      <c r="C42" s="12"/>
      <c r="D42" s="12"/>
      <c r="E42" s="13">
        <f t="shared" si="11"/>
        <v>0</v>
      </c>
      <c r="F42" s="14" t="e">
        <f t="shared" si="9"/>
        <v>#DIV/0!</v>
      </c>
    </row>
    <row r="43" spans="1:6" x14ac:dyDescent="0.25">
      <c r="A43" s="11"/>
      <c r="B43" s="12"/>
      <c r="C43" s="12"/>
      <c r="D43" s="12"/>
      <c r="E43" s="13">
        <f t="shared" si="11"/>
        <v>0</v>
      </c>
      <c r="F43" s="14" t="e">
        <f t="shared" si="9"/>
        <v>#DIV/0!</v>
      </c>
    </row>
    <row r="44" spans="1:6" x14ac:dyDescent="0.25">
      <c r="A44" s="11"/>
      <c r="B44" s="12"/>
      <c r="C44" s="12"/>
      <c r="D44" s="12"/>
      <c r="E44" s="13">
        <f t="shared" si="11"/>
        <v>0</v>
      </c>
      <c r="F44" s="14" t="e">
        <f t="shared" si="9"/>
        <v>#DIV/0!</v>
      </c>
    </row>
    <row r="45" spans="1:6" x14ac:dyDescent="0.25">
      <c r="A45" s="11"/>
      <c r="B45" s="12"/>
      <c r="C45" s="12"/>
      <c r="D45" s="12"/>
      <c r="E45" s="13">
        <f t="shared" si="11"/>
        <v>0</v>
      </c>
      <c r="F45" s="14" t="e">
        <f t="shared" si="9"/>
        <v>#DIV/0!</v>
      </c>
    </row>
    <row r="46" spans="1:6" x14ac:dyDescent="0.25">
      <c r="A46" s="15" t="s">
        <v>9</v>
      </c>
      <c r="B46" s="13">
        <f>SUM(B39:B45)</f>
        <v>96140</v>
      </c>
      <c r="C46" s="13">
        <f t="shared" ref="C46:D46" si="12">SUM(C39:C45)</f>
        <v>94620</v>
      </c>
      <c r="D46" s="13">
        <f t="shared" si="12"/>
        <v>96900</v>
      </c>
      <c r="E46" s="13">
        <f>SUM(E39:E45)</f>
        <v>287660</v>
      </c>
    </row>
    <row r="47" spans="1:6" x14ac:dyDescent="0.25">
      <c r="A47" s="16" t="s">
        <v>15</v>
      </c>
      <c r="B47" s="14">
        <f>B46/E46</f>
        <v>0.3342140026420079</v>
      </c>
      <c r="C47" s="14">
        <f>C46/E46</f>
        <v>0.32892998678996038</v>
      </c>
      <c r="D47" s="14">
        <f>D46/E46</f>
        <v>0.33685601056803172</v>
      </c>
      <c r="E47" s="1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A967C-4742-4C1F-9F81-5593763BEC1B}">
  <dimension ref="C1:I11"/>
  <sheetViews>
    <sheetView topLeftCell="B1" zoomScale="85" zoomScaleNormal="85" workbookViewId="0">
      <selection activeCell="D36" sqref="D36"/>
    </sheetView>
  </sheetViews>
  <sheetFormatPr baseColWidth="10" defaultRowHeight="15" x14ac:dyDescent="0.25"/>
  <cols>
    <col min="3" max="3" width="13.28515625" customWidth="1"/>
    <col min="4" max="9" width="42.140625" customWidth="1"/>
  </cols>
  <sheetData>
    <row r="1" spans="3:9" ht="15.75" thickBot="1" x14ac:dyDescent="0.3"/>
    <row r="2" spans="3:9" x14ac:dyDescent="0.25">
      <c r="C2" s="18"/>
      <c r="D2" s="19"/>
      <c r="E2" s="20" t="s">
        <v>20</v>
      </c>
      <c r="F2" s="21" t="s">
        <v>21</v>
      </c>
      <c r="G2" s="20" t="s">
        <v>20</v>
      </c>
      <c r="H2" s="21" t="s">
        <v>21</v>
      </c>
      <c r="I2" s="20" t="s">
        <v>22</v>
      </c>
    </row>
    <row r="3" spans="3:9" ht="15.75" thickBot="1" x14ac:dyDescent="0.3">
      <c r="C3" s="22"/>
      <c r="D3" s="23"/>
      <c r="E3" s="24" t="s">
        <v>23</v>
      </c>
      <c r="F3" s="25"/>
      <c r="G3" s="24" t="s">
        <v>24</v>
      </c>
      <c r="H3" s="25"/>
      <c r="I3" s="24" t="s">
        <v>25</v>
      </c>
    </row>
    <row r="4" spans="3:9" ht="27.75" thickBot="1" x14ac:dyDescent="0.3">
      <c r="C4" s="26" t="s">
        <v>26</v>
      </c>
      <c r="D4" s="27" t="s">
        <v>27</v>
      </c>
      <c r="E4" s="28">
        <f>'Financements FIPHFP'!E14</f>
        <v>184870</v>
      </c>
      <c r="F4" s="29">
        <f>E4/I4</f>
        <v>0.39633401221995929</v>
      </c>
      <c r="G4" s="28">
        <f>'Engagements '!E15</f>
        <v>281580</v>
      </c>
      <c r="H4" s="29">
        <f>G4/I4</f>
        <v>0.60366598778004077</v>
      </c>
      <c r="I4" s="30">
        <f>SUM(G4,E4)</f>
        <v>466450</v>
      </c>
    </row>
    <row r="5" spans="3:9" ht="27.75" thickBot="1" x14ac:dyDescent="0.3">
      <c r="C5" s="31" t="s">
        <v>28</v>
      </c>
      <c r="D5" s="27" t="s">
        <v>29</v>
      </c>
      <c r="E5" s="28"/>
      <c r="F5" s="29" t="e">
        <f t="shared" ref="F5:F8" si="0">E5/I5</f>
        <v>#DIV/0!</v>
      </c>
      <c r="G5" s="28"/>
      <c r="H5" s="29" t="e">
        <f t="shared" ref="H5:H10" si="1">G5/I5</f>
        <v>#DIV/0!</v>
      </c>
      <c r="I5" s="30">
        <f t="shared" ref="I5:I10" si="2">SUM(G5,E5)</f>
        <v>0</v>
      </c>
    </row>
    <row r="6" spans="3:9" ht="15.75" thickBot="1" x14ac:dyDescent="0.3">
      <c r="C6" s="31" t="s">
        <v>30</v>
      </c>
      <c r="D6" s="27" t="s">
        <v>31</v>
      </c>
      <c r="E6" s="28"/>
      <c r="F6" s="29" t="e">
        <f t="shared" si="0"/>
        <v>#DIV/0!</v>
      </c>
      <c r="G6" s="28"/>
      <c r="H6" s="29" t="e">
        <f t="shared" si="1"/>
        <v>#DIV/0!</v>
      </c>
      <c r="I6" s="30">
        <f t="shared" si="2"/>
        <v>0</v>
      </c>
    </row>
    <row r="7" spans="3:9" ht="27.75" thickBot="1" x14ac:dyDescent="0.3">
      <c r="C7" s="31" t="s">
        <v>32</v>
      </c>
      <c r="D7" s="27" t="s">
        <v>33</v>
      </c>
      <c r="E7" s="28"/>
      <c r="F7" s="29" t="e">
        <f t="shared" si="0"/>
        <v>#DIV/0!</v>
      </c>
      <c r="G7" s="28"/>
      <c r="H7" s="29" t="e">
        <f t="shared" si="1"/>
        <v>#DIV/0!</v>
      </c>
      <c r="I7" s="30">
        <f t="shared" si="2"/>
        <v>0</v>
      </c>
    </row>
    <row r="8" spans="3:9" ht="41.25" thickBot="1" x14ac:dyDescent="0.3">
      <c r="C8" s="31" t="s">
        <v>34</v>
      </c>
      <c r="D8" s="27" t="s">
        <v>35</v>
      </c>
      <c r="E8" s="28"/>
      <c r="F8" s="29" t="e">
        <f t="shared" si="0"/>
        <v>#DIV/0!</v>
      </c>
      <c r="G8" s="28"/>
      <c r="H8" s="29" t="e">
        <f t="shared" si="1"/>
        <v>#DIV/0!</v>
      </c>
      <c r="I8" s="30">
        <f t="shared" si="2"/>
        <v>0</v>
      </c>
    </row>
    <row r="9" spans="3:9" ht="15.75" thickBot="1" x14ac:dyDescent="0.3">
      <c r="C9" s="31" t="s">
        <v>36</v>
      </c>
      <c r="D9" s="27" t="s">
        <v>37</v>
      </c>
      <c r="E9" s="28">
        <f>'[1]CD 42 - Financements FIPHFP'!G88</f>
        <v>0</v>
      </c>
      <c r="F9" s="29"/>
      <c r="G9" s="28">
        <f>'[1]CD 42 - Engagements financiers'!G85</f>
        <v>0</v>
      </c>
      <c r="H9" s="29"/>
      <c r="I9" s="30">
        <f t="shared" si="2"/>
        <v>0</v>
      </c>
    </row>
    <row r="10" spans="3:9" ht="15.75" thickBot="1" x14ac:dyDescent="0.3">
      <c r="C10" s="31" t="s">
        <v>38</v>
      </c>
      <c r="D10" s="27" t="s">
        <v>39</v>
      </c>
      <c r="E10" s="32"/>
      <c r="F10" s="32"/>
      <c r="G10" s="28">
        <f>'[1]CD 42 - Engagements financiers'!G86</f>
        <v>8.4374835205399984E-2</v>
      </c>
      <c r="H10" s="29">
        <f t="shared" si="1"/>
        <v>1</v>
      </c>
      <c r="I10" s="30">
        <f t="shared" si="2"/>
        <v>8.4374835205399984E-2</v>
      </c>
    </row>
    <row r="11" spans="3:9" ht="15.75" thickBot="1" x14ac:dyDescent="0.3">
      <c r="C11" s="33" t="s">
        <v>40</v>
      </c>
      <c r="D11" s="34"/>
      <c r="E11" s="35">
        <f>SUM(E4:E9)</f>
        <v>184870</v>
      </c>
      <c r="F11" s="36">
        <f>E11/I11</f>
        <v>0.39633394052822185</v>
      </c>
      <c r="G11" s="35">
        <f>SUM(G4:G10)</f>
        <v>281580.08437483519</v>
      </c>
      <c r="H11" s="36">
        <f>G11/I11</f>
        <v>0.60366605947177809</v>
      </c>
      <c r="I11" s="35">
        <f>SUM(I4:I10)</f>
        <v>466450.08437483519</v>
      </c>
    </row>
  </sheetData>
  <mergeCells count="5">
    <mergeCell ref="C2:C3"/>
    <mergeCell ref="D2:D3"/>
    <mergeCell ref="F2:F3"/>
    <mergeCell ref="H2:H3"/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Financements FIPHFP</vt:lpstr>
      <vt:lpstr>Engagements </vt:lpstr>
      <vt:lpstr>Tableau FIPHFP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JOLIDON</dc:creator>
  <cp:lastModifiedBy>Pierre JOLIDON</cp:lastModifiedBy>
  <dcterms:created xsi:type="dcterms:W3CDTF">2021-06-29T09:39:08Z</dcterms:created>
  <dcterms:modified xsi:type="dcterms:W3CDTF">2021-06-29T12:18:16Z</dcterms:modified>
</cp:coreProperties>
</file>